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60" windowHeight="7755" activeTab="1"/>
  </bookViews>
  <sheets>
    <sheet name="расходы квартал" sheetId="4" r:id="rId1"/>
    <sheet name="зп+налоги квартал" sheetId="5" r:id="rId2"/>
  </sheets>
  <calcPr calcId="124519"/>
</workbook>
</file>

<file path=xl/calcChain.xml><?xml version="1.0" encoding="utf-8"?>
<calcChain xmlns="http://schemas.openxmlformats.org/spreadsheetml/2006/main">
  <c r="L5" i="5"/>
  <c r="K4"/>
  <c r="J3"/>
  <c r="I3"/>
  <c r="G5"/>
  <c r="F4"/>
  <c r="E3"/>
  <c r="D3"/>
  <c r="I19"/>
  <c r="J19"/>
  <c r="K19"/>
  <c r="L19"/>
  <c r="I16"/>
  <c r="J16"/>
  <c r="K16"/>
  <c r="L16"/>
  <c r="I13"/>
  <c r="J13"/>
  <c r="K13"/>
  <c r="L13"/>
  <c r="I10"/>
  <c r="J10"/>
  <c r="K10"/>
  <c r="L10"/>
  <c r="L24" l="1"/>
  <c r="K24"/>
  <c r="I24"/>
  <c r="H23"/>
  <c r="C23"/>
  <c r="H22"/>
  <c r="C22"/>
  <c r="H21"/>
  <c r="C21"/>
  <c r="H20"/>
  <c r="C20"/>
  <c r="J24"/>
  <c r="G19"/>
  <c r="F19"/>
  <c r="E19"/>
  <c r="D19"/>
  <c r="H18"/>
  <c r="C18"/>
  <c r="H17"/>
  <c r="H19" s="1"/>
  <c r="C17"/>
  <c r="C19" s="1"/>
  <c r="G16"/>
  <c r="F16"/>
  <c r="E16"/>
  <c r="D16"/>
  <c r="H15"/>
  <c r="C15"/>
  <c r="H14"/>
  <c r="C14"/>
  <c r="C16" s="1"/>
  <c r="G13"/>
  <c r="F13"/>
  <c r="E13"/>
  <c r="D13"/>
  <c r="H12"/>
  <c r="C12"/>
  <c r="H11"/>
  <c r="H13" s="1"/>
  <c r="C11"/>
  <c r="G10"/>
  <c r="G24" s="1"/>
  <c r="F10"/>
  <c r="E10"/>
  <c r="D10"/>
  <c r="H9"/>
  <c r="C9"/>
  <c r="H8"/>
  <c r="H10" s="1"/>
  <c r="C8"/>
  <c r="C10" s="1"/>
  <c r="H7"/>
  <c r="C7"/>
  <c r="H6"/>
  <c r="C6"/>
  <c r="H5"/>
  <c r="C5"/>
  <c r="H4"/>
  <c r="C4"/>
  <c r="H3"/>
  <c r="E24"/>
  <c r="T14" i="4"/>
  <c r="V14"/>
  <c r="U14"/>
  <c r="S14"/>
  <c r="X14" s="1"/>
  <c r="O3"/>
  <c r="O4"/>
  <c r="P4"/>
  <c r="Q4"/>
  <c r="O6"/>
  <c r="P6"/>
  <c r="N3"/>
  <c r="G3"/>
  <c r="G21"/>
  <c r="F21"/>
  <c r="E3"/>
  <c r="G5"/>
  <c r="D5"/>
  <c r="X23"/>
  <c r="Y23"/>
  <c r="Z23"/>
  <c r="AA23"/>
  <c r="X22"/>
  <c r="Y22"/>
  <c r="Z22"/>
  <c r="AA22"/>
  <c r="X21"/>
  <c r="Y21"/>
  <c r="Z21"/>
  <c r="AA21"/>
  <c r="X20"/>
  <c r="Y20"/>
  <c r="Z20"/>
  <c r="AA20"/>
  <c r="X19"/>
  <c r="Z19"/>
  <c r="AA19"/>
  <c r="X18"/>
  <c r="Y18"/>
  <c r="Z18"/>
  <c r="AA18"/>
  <c r="X17"/>
  <c r="Y17"/>
  <c r="Z17"/>
  <c r="AA17"/>
  <c r="X15"/>
  <c r="Y15"/>
  <c r="Z15"/>
  <c r="AA15"/>
  <c r="AA14"/>
  <c r="Y14"/>
  <c r="Z14"/>
  <c r="X12"/>
  <c r="Y12"/>
  <c r="Z12"/>
  <c r="AA12"/>
  <c r="X11"/>
  <c r="Y11"/>
  <c r="Z11"/>
  <c r="AA11"/>
  <c r="X9"/>
  <c r="Y9"/>
  <c r="Z9"/>
  <c r="AA9"/>
  <c r="X8"/>
  <c r="Y8"/>
  <c r="Z8"/>
  <c r="AA8"/>
  <c r="X7"/>
  <c r="Y7"/>
  <c r="Z7"/>
  <c r="AA7"/>
  <c r="X6"/>
  <c r="Y6"/>
  <c r="Z6"/>
  <c r="AA6"/>
  <c r="X5"/>
  <c r="Y5"/>
  <c r="Z5"/>
  <c r="AA5"/>
  <c r="X4"/>
  <c r="Y4"/>
  <c r="Z4"/>
  <c r="AA4"/>
  <c r="X3"/>
  <c r="Y3"/>
  <c r="Z3"/>
  <c r="AA3"/>
  <c r="V22"/>
  <c r="R23"/>
  <c r="R22"/>
  <c r="R21"/>
  <c r="R20"/>
  <c r="V19"/>
  <c r="U19"/>
  <c r="T19"/>
  <c r="S19"/>
  <c r="R18"/>
  <c r="R17"/>
  <c r="R19" s="1"/>
  <c r="V16"/>
  <c r="U16"/>
  <c r="T16"/>
  <c r="R15"/>
  <c r="V13"/>
  <c r="U13"/>
  <c r="T13"/>
  <c r="S13"/>
  <c r="R12"/>
  <c r="R11"/>
  <c r="R13" s="1"/>
  <c r="V10"/>
  <c r="U10"/>
  <c r="U24" s="1"/>
  <c r="T10"/>
  <c r="T24" s="1"/>
  <c r="S10"/>
  <c r="R9"/>
  <c r="R8"/>
  <c r="R10" s="1"/>
  <c r="R7"/>
  <c r="R6"/>
  <c r="R5"/>
  <c r="R4"/>
  <c r="R3"/>
  <c r="M23"/>
  <c r="M22"/>
  <c r="M21"/>
  <c r="M20"/>
  <c r="Q19"/>
  <c r="P19"/>
  <c r="O19"/>
  <c r="N19"/>
  <c r="M18"/>
  <c r="M17"/>
  <c r="Q16"/>
  <c r="P16"/>
  <c r="O16"/>
  <c r="N16"/>
  <c r="M15"/>
  <c r="M14"/>
  <c r="Q13"/>
  <c r="P13"/>
  <c r="O13"/>
  <c r="N13"/>
  <c r="M12"/>
  <c r="M11"/>
  <c r="Q10"/>
  <c r="Q24" s="1"/>
  <c r="P10"/>
  <c r="O10"/>
  <c r="O24" s="1"/>
  <c r="N10"/>
  <c r="N24" s="1"/>
  <c r="M9"/>
  <c r="M8"/>
  <c r="M7"/>
  <c r="M6"/>
  <c r="M5"/>
  <c r="M4"/>
  <c r="M3"/>
  <c r="H23"/>
  <c r="H22"/>
  <c r="H21"/>
  <c r="H20"/>
  <c r="J19"/>
  <c r="Y19" s="1"/>
  <c r="H18"/>
  <c r="H17"/>
  <c r="J16"/>
  <c r="H15"/>
  <c r="H14"/>
  <c r="J13"/>
  <c r="H12"/>
  <c r="H11"/>
  <c r="L24"/>
  <c r="J10"/>
  <c r="J24" s="1"/>
  <c r="H9"/>
  <c r="H8"/>
  <c r="H7"/>
  <c r="H6"/>
  <c r="H5"/>
  <c r="H4"/>
  <c r="H3"/>
  <c r="D24"/>
  <c r="F24"/>
  <c r="C22"/>
  <c r="C23"/>
  <c r="W23" s="1"/>
  <c r="C21"/>
  <c r="C20"/>
  <c r="D19"/>
  <c r="E19"/>
  <c r="F19"/>
  <c r="G19"/>
  <c r="C18"/>
  <c r="W18" s="1"/>
  <c r="C17"/>
  <c r="D16"/>
  <c r="E16"/>
  <c r="F16"/>
  <c r="Z16" s="1"/>
  <c r="G16"/>
  <c r="AA16" s="1"/>
  <c r="C15"/>
  <c r="W15" s="1"/>
  <c r="C14"/>
  <c r="C16" s="1"/>
  <c r="D13"/>
  <c r="X13" s="1"/>
  <c r="E13"/>
  <c r="F13"/>
  <c r="Z13" s="1"/>
  <c r="G13"/>
  <c r="AA13" s="1"/>
  <c r="C12"/>
  <c r="W12" s="1"/>
  <c r="C11"/>
  <c r="C13" s="1"/>
  <c r="D10"/>
  <c r="X10" s="1"/>
  <c r="E10"/>
  <c r="F10"/>
  <c r="Z10" s="1"/>
  <c r="G10"/>
  <c r="AA10" s="1"/>
  <c r="C9"/>
  <c r="C8"/>
  <c r="C10" s="1"/>
  <c r="C7"/>
  <c r="W7" s="1"/>
  <c r="C6"/>
  <c r="W6" s="1"/>
  <c r="C5"/>
  <c r="W5" s="1"/>
  <c r="C4"/>
  <c r="W4" s="1"/>
  <c r="C3"/>
  <c r="W3" s="1"/>
  <c r="F24" i="5" l="1"/>
  <c r="H16"/>
  <c r="C13"/>
  <c r="H24"/>
  <c r="D24"/>
  <c r="C3"/>
  <c r="R14" i="4"/>
  <c r="R16" s="1"/>
  <c r="R24" s="1"/>
  <c r="S16"/>
  <c r="S24" s="1"/>
  <c r="W22"/>
  <c r="H13"/>
  <c r="W17"/>
  <c r="W21"/>
  <c r="W20"/>
  <c r="H19"/>
  <c r="Y16"/>
  <c r="Y13"/>
  <c r="W9"/>
  <c r="Y10"/>
  <c r="H10"/>
  <c r="G24"/>
  <c r="E24"/>
  <c r="Y24" s="1"/>
  <c r="M10"/>
  <c r="M16"/>
  <c r="V24"/>
  <c r="W11"/>
  <c r="W8"/>
  <c r="M19"/>
  <c r="P24"/>
  <c r="M13"/>
  <c r="I24"/>
  <c r="H16"/>
  <c r="K24"/>
  <c r="Z24" s="1"/>
  <c r="H24"/>
  <c r="C19"/>
  <c r="W19" s="1"/>
  <c r="C24" i="5" l="1"/>
  <c r="W16" i="4"/>
  <c r="AA24"/>
  <c r="X16"/>
  <c r="X24"/>
  <c r="W14"/>
  <c r="W10"/>
  <c r="M24"/>
  <c r="C24"/>
  <c r="W13"/>
  <c r="W24" l="1"/>
</calcChain>
</file>

<file path=xl/sharedStrings.xml><?xml version="1.0" encoding="utf-8"?>
<sst xmlns="http://schemas.openxmlformats.org/spreadsheetml/2006/main" count="52" uniqueCount="28">
  <si>
    <t>итого</t>
  </si>
  <si>
    <t>№ п/п</t>
  </si>
  <si>
    <t>Общеобразовательная организация</t>
  </si>
  <si>
    <t>МБОУ "Бочкаревская СОШ"</t>
  </si>
  <si>
    <t>МБОУ "Воеводская СОШ"</t>
  </si>
  <si>
    <t>МБОУ "Дружбинская СОШ"</t>
  </si>
  <si>
    <t>МБОУ "Марушинская СОШ"</t>
  </si>
  <si>
    <t>МБОУ "Овсяниковская СОШ"</t>
  </si>
  <si>
    <t>МБОУ "Побединская СОШ"</t>
  </si>
  <si>
    <t>МБОУ "Сухо-Чемровская  СОШ"</t>
  </si>
  <si>
    <t>МБОУ "Целинная СОШ №1"</t>
  </si>
  <si>
    <t>МБОУ "Целинная СОШ №2"</t>
  </si>
  <si>
    <t>"Верх-Яминская ООШ филиал МБОУ "Целинная СОШ №1"</t>
  </si>
  <si>
    <t>МБОУ "Еландинская ООШ"</t>
  </si>
  <si>
    <t>МБОУ "Ложкинская ООШ"</t>
  </si>
  <si>
    <t xml:space="preserve"> "Поповичевская ООШ  филиал Побединская СОШ"</t>
  </si>
  <si>
    <t>"Хомутинская ООШ" филиал МБОУ "Целинная СОШ №2"</t>
  </si>
  <si>
    <t>МБОУ "Шалапская ООШ"</t>
  </si>
  <si>
    <t>"Сверчковская НОШ филиал МБОУ "Сухо-Чемровская  СОШ"</t>
  </si>
  <si>
    <t>Итого МБОУ "Побединская СОШ"</t>
  </si>
  <si>
    <t>Итого МБОУ "Сухо-Чемровская  СОШ"</t>
  </si>
  <si>
    <t>Итого МБОУ "Целинная СОШ №2"</t>
  </si>
  <si>
    <t>221 интернет</t>
  </si>
  <si>
    <t>Итого МБОУ "Целинная СОШ №1"</t>
  </si>
  <si>
    <t>МБОУ "Верх-Марушинская ООШ"</t>
  </si>
  <si>
    <t>226 аттестаты</t>
  </si>
  <si>
    <t>310 учебники</t>
  </si>
  <si>
    <t>340 учебные расходы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</si>
</sst>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/>
    <xf numFmtId="0" fontId="0" fillId="2" borderId="2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5"/>
  <sheetViews>
    <sheetView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B23" sqref="B23"/>
    </sheetView>
  </sheetViews>
  <sheetFormatPr defaultRowHeight="15"/>
  <cols>
    <col min="2" max="2" width="36.140625" customWidth="1"/>
    <col min="3" max="3" width="11.140625" customWidth="1"/>
    <col min="8" max="8" width="9.5703125" customWidth="1"/>
    <col min="13" max="13" width="9.7109375" customWidth="1"/>
    <col min="18" max="18" width="10" customWidth="1"/>
  </cols>
  <sheetData>
    <row r="1" spans="1:27" ht="45" customHeight="1">
      <c r="A1" s="2" t="s">
        <v>1</v>
      </c>
      <c r="B1" s="2" t="s">
        <v>2</v>
      </c>
      <c r="C1" s="7" t="s">
        <v>22</v>
      </c>
      <c r="D1" s="3">
        <v>1</v>
      </c>
      <c r="E1" s="3">
        <v>2</v>
      </c>
      <c r="F1" s="3">
        <v>3</v>
      </c>
      <c r="G1" s="3">
        <v>4</v>
      </c>
      <c r="H1" s="7" t="s">
        <v>25</v>
      </c>
      <c r="I1" s="3">
        <v>1</v>
      </c>
      <c r="J1" s="3">
        <v>2</v>
      </c>
      <c r="K1" s="3">
        <v>3</v>
      </c>
      <c r="L1" s="3">
        <v>4</v>
      </c>
      <c r="M1" s="7" t="s">
        <v>26</v>
      </c>
      <c r="N1" s="3">
        <v>1</v>
      </c>
      <c r="O1" s="3">
        <v>2</v>
      </c>
      <c r="P1" s="3">
        <v>3</v>
      </c>
      <c r="Q1" s="3">
        <v>4</v>
      </c>
      <c r="R1" s="7" t="s">
        <v>27</v>
      </c>
      <c r="S1" s="3">
        <v>1</v>
      </c>
      <c r="T1" s="3">
        <v>2</v>
      </c>
      <c r="U1" s="3">
        <v>3</v>
      </c>
      <c r="V1" s="3">
        <v>4</v>
      </c>
      <c r="W1" s="8" t="s">
        <v>0</v>
      </c>
      <c r="X1" s="3">
        <v>1</v>
      </c>
      <c r="Y1" s="3">
        <v>2</v>
      </c>
      <c r="Z1" s="3">
        <v>3</v>
      </c>
      <c r="AA1" s="3">
        <v>4</v>
      </c>
    </row>
    <row r="2" spans="1:27">
      <c r="A2" s="2"/>
      <c r="B2" s="3"/>
      <c r="C2" s="8"/>
      <c r="D2" s="2"/>
      <c r="E2" s="2"/>
      <c r="F2" s="2"/>
      <c r="G2" s="2"/>
      <c r="H2" s="8"/>
      <c r="I2" s="2"/>
      <c r="J2" s="2"/>
      <c r="K2" s="2"/>
      <c r="L2" s="2"/>
      <c r="M2" s="8"/>
      <c r="N2" s="2"/>
      <c r="O2" s="2"/>
      <c r="P2" s="2"/>
      <c r="Q2" s="2"/>
      <c r="R2" s="8"/>
      <c r="S2" s="2"/>
      <c r="T2" s="2"/>
      <c r="U2" s="2"/>
      <c r="V2" s="2"/>
      <c r="W2" s="8"/>
      <c r="X2" s="2"/>
      <c r="Y2" s="2"/>
      <c r="Z2" s="2"/>
      <c r="AA2" s="2"/>
    </row>
    <row r="3" spans="1:27">
      <c r="A3" s="2">
        <v>1</v>
      </c>
      <c r="B3" s="4" t="s">
        <v>3</v>
      </c>
      <c r="C3" s="8">
        <f t="shared" ref="C3:C9" si="0">D3+E3+F3+G3</f>
        <v>46612</v>
      </c>
      <c r="D3" s="2">
        <v>11664</v>
      </c>
      <c r="E3" s="2">
        <f>11664-86</f>
        <v>11578</v>
      </c>
      <c r="F3" s="2">
        <v>11664</v>
      </c>
      <c r="G3" s="2">
        <f>11664+86-44</f>
        <v>11706</v>
      </c>
      <c r="H3" s="8">
        <f t="shared" ref="H3:H9" si="1">I3+J3+K3+L3</f>
        <v>4000</v>
      </c>
      <c r="I3" s="2"/>
      <c r="J3" s="2">
        <v>4000</v>
      </c>
      <c r="K3" s="2"/>
      <c r="L3" s="2"/>
      <c r="M3" s="8">
        <f t="shared" ref="M3:M9" si="2">N3+O3+P3+Q3</f>
        <v>159254</v>
      </c>
      <c r="N3" s="2">
        <f>39812-69</f>
        <v>39743</v>
      </c>
      <c r="O3" s="2">
        <f>39812+69+4</f>
        <v>39885</v>
      </c>
      <c r="P3" s="2">
        <v>39812</v>
      </c>
      <c r="Q3" s="2">
        <v>39814</v>
      </c>
      <c r="R3" s="8">
        <f t="shared" ref="R3:R9" si="3">S3+T3+U3+V3</f>
        <v>14765</v>
      </c>
      <c r="S3" s="2">
        <v>3691</v>
      </c>
      <c r="T3" s="2">
        <v>3691</v>
      </c>
      <c r="U3" s="2">
        <v>3691</v>
      </c>
      <c r="V3" s="2">
        <v>3692</v>
      </c>
      <c r="W3" s="8">
        <f>C3+H3+M3+R3</f>
        <v>224631</v>
      </c>
      <c r="X3" s="8">
        <f t="shared" ref="X3:AA18" si="4">D3+I3+N3+S3</f>
        <v>55098</v>
      </c>
      <c r="Y3" s="8">
        <f t="shared" si="4"/>
        <v>59154</v>
      </c>
      <c r="Z3" s="8">
        <f t="shared" si="4"/>
        <v>55167</v>
      </c>
      <c r="AA3" s="8">
        <f t="shared" si="4"/>
        <v>55212</v>
      </c>
    </row>
    <row r="4" spans="1:27">
      <c r="A4" s="2">
        <v>2</v>
      </c>
      <c r="B4" s="4" t="s">
        <v>4</v>
      </c>
      <c r="C4" s="8">
        <f t="shared" si="0"/>
        <v>27000</v>
      </c>
      <c r="D4" s="2">
        <v>6750</v>
      </c>
      <c r="E4" s="2">
        <v>6750</v>
      </c>
      <c r="F4" s="2">
        <v>6750</v>
      </c>
      <c r="G4" s="2">
        <v>6750</v>
      </c>
      <c r="H4" s="8">
        <f t="shared" si="1"/>
        <v>4000</v>
      </c>
      <c r="I4" s="2"/>
      <c r="J4" s="2">
        <v>4000</v>
      </c>
      <c r="K4" s="2"/>
      <c r="L4" s="2"/>
      <c r="M4" s="8">
        <f t="shared" si="2"/>
        <v>141966</v>
      </c>
      <c r="N4" s="2">
        <v>35490</v>
      </c>
      <c r="O4" s="2">
        <f>35490+89</f>
        <v>35579</v>
      </c>
      <c r="P4" s="2">
        <f>35490</f>
        <v>35490</v>
      </c>
      <c r="Q4" s="2">
        <f>35490-83</f>
        <v>35407</v>
      </c>
      <c r="R4" s="8">
        <f t="shared" si="3"/>
        <v>13160</v>
      </c>
      <c r="S4" s="2">
        <v>3290</v>
      </c>
      <c r="T4" s="2">
        <v>3290</v>
      </c>
      <c r="U4" s="2">
        <v>3290</v>
      </c>
      <c r="V4" s="2">
        <v>3290</v>
      </c>
      <c r="W4" s="8">
        <f t="shared" ref="W4:W24" si="5">C4+H4+M4+R4</f>
        <v>186126</v>
      </c>
      <c r="X4" s="8">
        <f t="shared" si="4"/>
        <v>45530</v>
      </c>
      <c r="Y4" s="8">
        <f t="shared" si="4"/>
        <v>49619</v>
      </c>
      <c r="Z4" s="8">
        <f t="shared" si="4"/>
        <v>45530</v>
      </c>
      <c r="AA4" s="8">
        <f t="shared" si="4"/>
        <v>45447</v>
      </c>
    </row>
    <row r="5" spans="1:27">
      <c r="A5" s="2">
        <v>3</v>
      </c>
      <c r="B5" s="4" t="s">
        <v>5</v>
      </c>
      <c r="C5" s="8">
        <f t="shared" si="0"/>
        <v>46368</v>
      </c>
      <c r="D5" s="2">
        <f>11592-86</f>
        <v>11506</v>
      </c>
      <c r="E5" s="2">
        <v>11592</v>
      </c>
      <c r="F5" s="2">
        <v>11592</v>
      </c>
      <c r="G5" s="2">
        <f>11592+86</f>
        <v>11678</v>
      </c>
      <c r="H5" s="8">
        <f t="shared" si="1"/>
        <v>2500</v>
      </c>
      <c r="I5" s="2"/>
      <c r="J5" s="2">
        <v>2500</v>
      </c>
      <c r="K5" s="2"/>
      <c r="L5" s="2"/>
      <c r="M5" s="8">
        <f t="shared" si="2"/>
        <v>76440</v>
      </c>
      <c r="N5" s="2">
        <v>19110</v>
      </c>
      <c r="O5" s="2">
        <v>19110</v>
      </c>
      <c r="P5" s="2">
        <v>19110</v>
      </c>
      <c r="Q5" s="2">
        <v>19110</v>
      </c>
      <c r="R5" s="8">
        <f t="shared" si="3"/>
        <v>7086</v>
      </c>
      <c r="S5" s="2">
        <v>1771</v>
      </c>
      <c r="T5" s="2">
        <v>1771</v>
      </c>
      <c r="U5" s="2">
        <v>1771</v>
      </c>
      <c r="V5" s="2">
        <v>1773</v>
      </c>
      <c r="W5" s="8">
        <f t="shared" si="5"/>
        <v>132394</v>
      </c>
      <c r="X5" s="8">
        <f t="shared" si="4"/>
        <v>32387</v>
      </c>
      <c r="Y5" s="8">
        <f t="shared" si="4"/>
        <v>34973</v>
      </c>
      <c r="Z5" s="8">
        <f t="shared" si="4"/>
        <v>32473</v>
      </c>
      <c r="AA5" s="8">
        <f t="shared" si="4"/>
        <v>32561</v>
      </c>
    </row>
    <row r="6" spans="1:27">
      <c r="A6" s="2">
        <v>4</v>
      </c>
      <c r="B6" s="4" t="s">
        <v>6</v>
      </c>
      <c r="C6" s="8">
        <f t="shared" si="0"/>
        <v>46368</v>
      </c>
      <c r="D6" s="2">
        <v>11592</v>
      </c>
      <c r="E6" s="2">
        <v>11592</v>
      </c>
      <c r="F6" s="2">
        <v>11592</v>
      </c>
      <c r="G6" s="2">
        <v>11592</v>
      </c>
      <c r="H6" s="8">
        <f t="shared" si="1"/>
        <v>5000</v>
      </c>
      <c r="I6" s="2"/>
      <c r="J6" s="2">
        <v>5000</v>
      </c>
      <c r="K6" s="2"/>
      <c r="L6" s="2"/>
      <c r="M6" s="8">
        <f t="shared" si="2"/>
        <v>158340</v>
      </c>
      <c r="N6" s="2">
        <v>39585</v>
      </c>
      <c r="O6" s="2">
        <f>39585+69</f>
        <v>39654</v>
      </c>
      <c r="P6" s="2">
        <f>39585-69</f>
        <v>39516</v>
      </c>
      <c r="Q6" s="2">
        <v>39585</v>
      </c>
      <c r="R6" s="8">
        <f t="shared" si="3"/>
        <v>14679</v>
      </c>
      <c r="S6" s="2">
        <v>3669</v>
      </c>
      <c r="T6" s="2">
        <v>3669</v>
      </c>
      <c r="U6" s="2">
        <v>3669</v>
      </c>
      <c r="V6" s="2">
        <v>3672</v>
      </c>
      <c r="W6" s="8">
        <f t="shared" si="5"/>
        <v>224387</v>
      </c>
      <c r="X6" s="8">
        <f t="shared" si="4"/>
        <v>54846</v>
      </c>
      <c r="Y6" s="8">
        <f t="shared" si="4"/>
        <v>59915</v>
      </c>
      <c r="Z6" s="8">
        <f t="shared" si="4"/>
        <v>54777</v>
      </c>
      <c r="AA6" s="8">
        <f t="shared" si="4"/>
        <v>54849</v>
      </c>
    </row>
    <row r="7" spans="1:27">
      <c r="A7" s="2">
        <v>5</v>
      </c>
      <c r="B7" s="4" t="s">
        <v>7</v>
      </c>
      <c r="C7" s="8">
        <f t="shared" si="0"/>
        <v>27000</v>
      </c>
      <c r="D7" s="2">
        <v>6750</v>
      </c>
      <c r="E7" s="2">
        <v>6750</v>
      </c>
      <c r="F7" s="2">
        <v>6750</v>
      </c>
      <c r="G7" s="2">
        <v>6750</v>
      </c>
      <c r="H7" s="8">
        <f t="shared" si="1"/>
        <v>2000</v>
      </c>
      <c r="I7" s="2"/>
      <c r="J7" s="2">
        <v>2000</v>
      </c>
      <c r="K7" s="2"/>
      <c r="L7" s="2"/>
      <c r="M7" s="8">
        <f t="shared" si="2"/>
        <v>48230</v>
      </c>
      <c r="N7" s="2">
        <v>12057</v>
      </c>
      <c r="O7" s="2">
        <v>12057</v>
      </c>
      <c r="P7" s="2">
        <v>12057</v>
      </c>
      <c r="Q7" s="2">
        <v>12059</v>
      </c>
      <c r="R7" s="8">
        <f t="shared" si="3"/>
        <v>4471</v>
      </c>
      <c r="S7" s="2">
        <v>1117</v>
      </c>
      <c r="T7" s="2">
        <v>1117</v>
      </c>
      <c r="U7" s="2">
        <v>1117</v>
      </c>
      <c r="V7" s="2">
        <v>1120</v>
      </c>
      <c r="W7" s="8">
        <f t="shared" si="5"/>
        <v>81701</v>
      </c>
      <c r="X7" s="8">
        <f t="shared" si="4"/>
        <v>19924</v>
      </c>
      <c r="Y7" s="8">
        <f t="shared" si="4"/>
        <v>21924</v>
      </c>
      <c r="Z7" s="8">
        <f t="shared" si="4"/>
        <v>19924</v>
      </c>
      <c r="AA7" s="8">
        <f t="shared" si="4"/>
        <v>19929</v>
      </c>
    </row>
    <row r="8" spans="1:27">
      <c r="A8" s="2"/>
      <c r="B8" s="5" t="s">
        <v>8</v>
      </c>
      <c r="C8" s="8">
        <f t="shared" si="0"/>
        <v>27360</v>
      </c>
      <c r="D8" s="2">
        <v>6840</v>
      </c>
      <c r="E8" s="2">
        <v>6840</v>
      </c>
      <c r="F8" s="2">
        <v>6840</v>
      </c>
      <c r="G8" s="2">
        <v>6840</v>
      </c>
      <c r="H8" s="8">
        <f t="shared" si="1"/>
        <v>2000</v>
      </c>
      <c r="I8" s="2"/>
      <c r="J8" s="2">
        <v>2000</v>
      </c>
      <c r="K8" s="2"/>
      <c r="L8" s="2"/>
      <c r="M8" s="8">
        <f t="shared" si="2"/>
        <v>80080</v>
      </c>
      <c r="N8" s="2">
        <v>20020</v>
      </c>
      <c r="O8" s="2">
        <v>20020</v>
      </c>
      <c r="P8" s="2">
        <v>20020</v>
      </c>
      <c r="Q8" s="2">
        <v>20020</v>
      </c>
      <c r="R8" s="8">
        <f t="shared" si="3"/>
        <v>7424</v>
      </c>
      <c r="S8" s="2">
        <v>1856</v>
      </c>
      <c r="T8" s="2">
        <v>1856</v>
      </c>
      <c r="U8" s="2">
        <v>1856</v>
      </c>
      <c r="V8" s="2">
        <v>1856</v>
      </c>
      <c r="W8" s="8">
        <f t="shared" si="5"/>
        <v>116864</v>
      </c>
      <c r="X8" s="8">
        <f t="shared" si="4"/>
        <v>28716</v>
      </c>
      <c r="Y8" s="8">
        <f t="shared" si="4"/>
        <v>30716</v>
      </c>
      <c r="Z8" s="8">
        <f t="shared" si="4"/>
        <v>28716</v>
      </c>
      <c r="AA8" s="8">
        <f t="shared" si="4"/>
        <v>28716</v>
      </c>
    </row>
    <row r="9" spans="1:27" ht="32.25" customHeight="1">
      <c r="A9" s="2"/>
      <c r="B9" s="6" t="s">
        <v>15</v>
      </c>
      <c r="C9" s="8">
        <f t="shared" si="0"/>
        <v>27360</v>
      </c>
      <c r="D9" s="2">
        <v>6840</v>
      </c>
      <c r="E9" s="2">
        <v>6840</v>
      </c>
      <c r="F9" s="2">
        <v>6840</v>
      </c>
      <c r="G9" s="2">
        <v>6840</v>
      </c>
      <c r="H9" s="8">
        <f t="shared" si="1"/>
        <v>1000</v>
      </c>
      <c r="I9" s="2"/>
      <c r="J9" s="2">
        <v>1000</v>
      </c>
      <c r="K9" s="2"/>
      <c r="L9" s="2"/>
      <c r="M9" s="8">
        <f t="shared" si="2"/>
        <v>33670</v>
      </c>
      <c r="N9" s="2">
        <v>8417</v>
      </c>
      <c r="O9" s="2">
        <v>8417</v>
      </c>
      <c r="P9" s="2">
        <v>8417</v>
      </c>
      <c r="Q9" s="2">
        <v>8419</v>
      </c>
      <c r="R9" s="8">
        <f t="shared" si="3"/>
        <v>3121</v>
      </c>
      <c r="S9" s="2">
        <v>780</v>
      </c>
      <c r="T9" s="2">
        <v>780</v>
      </c>
      <c r="U9" s="2">
        <v>780</v>
      </c>
      <c r="V9" s="2">
        <v>781</v>
      </c>
      <c r="W9" s="8">
        <f t="shared" si="5"/>
        <v>65151</v>
      </c>
      <c r="X9" s="8">
        <f t="shared" si="4"/>
        <v>16037</v>
      </c>
      <c r="Y9" s="8">
        <f t="shared" si="4"/>
        <v>17037</v>
      </c>
      <c r="Z9" s="8">
        <f t="shared" si="4"/>
        <v>16037</v>
      </c>
      <c r="AA9" s="8">
        <f t="shared" si="4"/>
        <v>16040</v>
      </c>
    </row>
    <row r="10" spans="1:27">
      <c r="A10" s="2">
        <v>6</v>
      </c>
      <c r="B10" s="4" t="s">
        <v>19</v>
      </c>
      <c r="C10" s="8">
        <f>C8+C9</f>
        <v>54720</v>
      </c>
      <c r="D10" s="2">
        <f t="shared" ref="D10:G10" si="6">D8+D9</f>
        <v>13680</v>
      </c>
      <c r="E10" s="2">
        <f t="shared" si="6"/>
        <v>13680</v>
      </c>
      <c r="F10" s="2">
        <f t="shared" si="6"/>
        <v>13680</v>
      </c>
      <c r="G10" s="2">
        <f t="shared" si="6"/>
        <v>13680</v>
      </c>
      <c r="H10" s="8">
        <f>H8+H9</f>
        <v>3000</v>
      </c>
      <c r="I10" s="2"/>
      <c r="J10" s="2">
        <f t="shared" ref="J10" si="7">J8+J9</f>
        <v>3000</v>
      </c>
      <c r="K10" s="2"/>
      <c r="L10" s="2"/>
      <c r="M10" s="8">
        <f>M8+M9</f>
        <v>113750</v>
      </c>
      <c r="N10" s="2">
        <f t="shared" ref="N10" si="8">N8+N9</f>
        <v>28437</v>
      </c>
      <c r="O10" s="2">
        <f t="shared" ref="O10" si="9">O8+O9</f>
        <v>28437</v>
      </c>
      <c r="P10" s="2">
        <f t="shared" ref="P10" si="10">P8+P9</f>
        <v>28437</v>
      </c>
      <c r="Q10" s="2">
        <f t="shared" ref="Q10" si="11">Q8+Q9</f>
        <v>28439</v>
      </c>
      <c r="R10" s="8">
        <f>R8+R9</f>
        <v>10545</v>
      </c>
      <c r="S10" s="2">
        <f t="shared" ref="S10" si="12">S8+S9</f>
        <v>2636</v>
      </c>
      <c r="T10" s="2">
        <f t="shared" ref="T10" si="13">T8+T9</f>
        <v>2636</v>
      </c>
      <c r="U10" s="2">
        <f t="shared" ref="U10" si="14">U8+U9</f>
        <v>2636</v>
      </c>
      <c r="V10" s="2">
        <f t="shared" ref="V10" si="15">V8+V9</f>
        <v>2637</v>
      </c>
      <c r="W10" s="8">
        <f t="shared" si="5"/>
        <v>182015</v>
      </c>
      <c r="X10" s="8">
        <f t="shared" si="4"/>
        <v>44753</v>
      </c>
      <c r="Y10" s="8">
        <f t="shared" si="4"/>
        <v>47753</v>
      </c>
      <c r="Z10" s="8">
        <f t="shared" si="4"/>
        <v>44753</v>
      </c>
      <c r="AA10" s="8">
        <f t="shared" si="4"/>
        <v>44756</v>
      </c>
    </row>
    <row r="11" spans="1:27">
      <c r="A11" s="2"/>
      <c r="B11" s="5" t="s">
        <v>9</v>
      </c>
      <c r="C11" s="8">
        <f>D11+E11+F11+G11</f>
        <v>27000</v>
      </c>
      <c r="D11" s="2">
        <v>6750</v>
      </c>
      <c r="E11" s="2">
        <v>6750</v>
      </c>
      <c r="F11" s="2">
        <v>6750</v>
      </c>
      <c r="G11" s="2">
        <v>6750</v>
      </c>
      <c r="H11" s="8">
        <f>I11+J11+K11+L11</f>
        <v>2000</v>
      </c>
      <c r="I11" s="2"/>
      <c r="J11" s="2">
        <v>2000</v>
      </c>
      <c r="K11" s="2"/>
      <c r="L11" s="2"/>
      <c r="M11" s="8">
        <f>N11+O11+P11+Q11</f>
        <v>80080</v>
      </c>
      <c r="N11" s="2">
        <v>20020</v>
      </c>
      <c r="O11" s="2">
        <v>20020</v>
      </c>
      <c r="P11" s="2">
        <v>20020</v>
      </c>
      <c r="Q11" s="2">
        <v>20020</v>
      </c>
      <c r="R11" s="8">
        <f>S11+T11+U11+V11</f>
        <v>8100</v>
      </c>
      <c r="S11" s="2">
        <v>2025</v>
      </c>
      <c r="T11" s="2">
        <v>2025</v>
      </c>
      <c r="U11" s="2">
        <v>2025</v>
      </c>
      <c r="V11" s="2">
        <v>2025</v>
      </c>
      <c r="W11" s="8">
        <f t="shared" si="5"/>
        <v>117180</v>
      </c>
      <c r="X11" s="8">
        <f t="shared" si="4"/>
        <v>28795</v>
      </c>
      <c r="Y11" s="8">
        <f t="shared" si="4"/>
        <v>30795</v>
      </c>
      <c r="Z11" s="8">
        <f t="shared" si="4"/>
        <v>28795</v>
      </c>
      <c r="AA11" s="8">
        <f t="shared" si="4"/>
        <v>28795</v>
      </c>
    </row>
    <row r="12" spans="1:27" ht="31.5" customHeight="1">
      <c r="A12" s="2"/>
      <c r="B12" s="6" t="s">
        <v>18</v>
      </c>
      <c r="C12" s="8">
        <f>D12+E12+F12+G12</f>
        <v>27360</v>
      </c>
      <c r="D12" s="2">
        <v>6840</v>
      </c>
      <c r="E12" s="2">
        <v>6840</v>
      </c>
      <c r="F12" s="2">
        <v>6840</v>
      </c>
      <c r="G12" s="2">
        <v>6840</v>
      </c>
      <c r="H12" s="8">
        <f>I12+J12+K12+L12</f>
        <v>0</v>
      </c>
      <c r="I12" s="2"/>
      <c r="J12" s="2"/>
      <c r="K12" s="2"/>
      <c r="L12" s="2"/>
      <c r="M12" s="8">
        <f>N12+O12+P12+Q12</f>
        <v>7280</v>
      </c>
      <c r="N12" s="2">
        <v>1820</v>
      </c>
      <c r="O12" s="2">
        <v>1820</v>
      </c>
      <c r="P12" s="2">
        <v>1820</v>
      </c>
      <c r="Q12" s="2">
        <v>1820</v>
      </c>
      <c r="R12" s="8">
        <f>S12+T12+U12+V12</f>
        <v>0</v>
      </c>
      <c r="S12" s="2"/>
      <c r="T12" s="2"/>
      <c r="U12" s="2"/>
      <c r="V12" s="2"/>
      <c r="W12" s="8">
        <f t="shared" si="5"/>
        <v>34640</v>
      </c>
      <c r="X12" s="8">
        <f t="shared" si="4"/>
        <v>8660</v>
      </c>
      <c r="Y12" s="8">
        <f t="shared" si="4"/>
        <v>8660</v>
      </c>
      <c r="Z12" s="8">
        <f t="shared" si="4"/>
        <v>8660</v>
      </c>
      <c r="AA12" s="8">
        <f t="shared" si="4"/>
        <v>8660</v>
      </c>
    </row>
    <row r="13" spans="1:27">
      <c r="A13" s="2">
        <v>7</v>
      </c>
      <c r="B13" s="4" t="s">
        <v>20</v>
      </c>
      <c r="C13" s="8">
        <f>C11+C12</f>
        <v>54360</v>
      </c>
      <c r="D13" s="2">
        <f t="shared" ref="D13:G13" si="16">D11+D12</f>
        <v>13590</v>
      </c>
      <c r="E13" s="2">
        <f t="shared" si="16"/>
        <v>13590</v>
      </c>
      <c r="F13" s="2">
        <f t="shared" si="16"/>
        <v>13590</v>
      </c>
      <c r="G13" s="2">
        <f t="shared" si="16"/>
        <v>13590</v>
      </c>
      <c r="H13" s="8">
        <f>H11+H12</f>
        <v>2000</v>
      </c>
      <c r="I13" s="2"/>
      <c r="J13" s="2">
        <f t="shared" ref="J13" si="17">J11+J12</f>
        <v>2000</v>
      </c>
      <c r="K13" s="2"/>
      <c r="L13" s="2"/>
      <c r="M13" s="8">
        <f>M11+M12</f>
        <v>87360</v>
      </c>
      <c r="N13" s="2">
        <f t="shared" ref="N13" si="18">N11+N12</f>
        <v>21840</v>
      </c>
      <c r="O13" s="2">
        <f t="shared" ref="O13" si="19">O11+O12</f>
        <v>21840</v>
      </c>
      <c r="P13" s="2">
        <f t="shared" ref="P13" si="20">P11+P12</f>
        <v>21840</v>
      </c>
      <c r="Q13" s="2">
        <f t="shared" ref="Q13" si="21">Q11+Q12</f>
        <v>21840</v>
      </c>
      <c r="R13" s="8">
        <f>R11+R12</f>
        <v>8100</v>
      </c>
      <c r="S13" s="2">
        <f t="shared" ref="S13" si="22">S11+S12</f>
        <v>2025</v>
      </c>
      <c r="T13" s="2">
        <f t="shared" ref="T13" si="23">T11+T12</f>
        <v>2025</v>
      </c>
      <c r="U13" s="2">
        <f t="shared" ref="U13" si="24">U11+U12</f>
        <v>2025</v>
      </c>
      <c r="V13" s="2">
        <f t="shared" ref="V13" si="25">V11+V12</f>
        <v>2025</v>
      </c>
      <c r="W13" s="8">
        <f t="shared" si="5"/>
        <v>151820</v>
      </c>
      <c r="X13" s="8">
        <f t="shared" si="4"/>
        <v>37455</v>
      </c>
      <c r="Y13" s="8">
        <f t="shared" si="4"/>
        <v>39455</v>
      </c>
      <c r="Z13" s="8">
        <f t="shared" si="4"/>
        <v>37455</v>
      </c>
      <c r="AA13" s="8">
        <f t="shared" si="4"/>
        <v>37455</v>
      </c>
    </row>
    <row r="14" spans="1:27">
      <c r="A14" s="2"/>
      <c r="B14" s="5" t="s">
        <v>10</v>
      </c>
      <c r="C14" s="8">
        <f>D14+E14+F14+G14</f>
        <v>60000</v>
      </c>
      <c r="D14" s="2">
        <v>15000</v>
      </c>
      <c r="E14" s="2">
        <v>15000</v>
      </c>
      <c r="F14" s="2">
        <v>15000</v>
      </c>
      <c r="G14" s="2">
        <v>15000</v>
      </c>
      <c r="H14" s="8">
        <f>I14+J14+K14+L14</f>
        <v>10000</v>
      </c>
      <c r="I14" s="2"/>
      <c r="J14" s="2">
        <v>10000</v>
      </c>
      <c r="K14" s="2"/>
      <c r="L14" s="2"/>
      <c r="M14" s="8">
        <f>N14+O14+P14+Q14</f>
        <v>259350</v>
      </c>
      <c r="N14" s="2">
        <v>64837</v>
      </c>
      <c r="O14" s="2">
        <v>64837</v>
      </c>
      <c r="P14" s="2">
        <v>64837</v>
      </c>
      <c r="Q14" s="2">
        <v>64839</v>
      </c>
      <c r="R14" s="8">
        <f>S14+T14+U14+V14</f>
        <v>104161</v>
      </c>
      <c r="S14" s="2">
        <f>6031+17064</f>
        <v>23095</v>
      </c>
      <c r="T14" s="2">
        <f>86031-17064-17064-18842+34</f>
        <v>33095</v>
      </c>
      <c r="U14" s="2">
        <f>6031+17064</f>
        <v>23095</v>
      </c>
      <c r="V14" s="2">
        <f>6034+18842</f>
        <v>24876</v>
      </c>
      <c r="W14" s="8">
        <f t="shared" si="5"/>
        <v>433511</v>
      </c>
      <c r="X14" s="8">
        <f t="shared" si="4"/>
        <v>102932</v>
      </c>
      <c r="Y14" s="8">
        <f t="shared" si="4"/>
        <v>122932</v>
      </c>
      <c r="Z14" s="8">
        <f t="shared" si="4"/>
        <v>102932</v>
      </c>
      <c r="AA14" s="8">
        <f t="shared" si="4"/>
        <v>104715</v>
      </c>
    </row>
    <row r="15" spans="1:27" ht="35.25" customHeight="1">
      <c r="A15" s="2"/>
      <c r="B15" s="6" t="s">
        <v>12</v>
      </c>
      <c r="C15" s="8">
        <f>D15+E15+F15+G15</f>
        <v>16416</v>
      </c>
      <c r="D15" s="2">
        <v>4104</v>
      </c>
      <c r="E15" s="2">
        <v>4104</v>
      </c>
      <c r="F15" s="2">
        <v>4104</v>
      </c>
      <c r="G15" s="2">
        <v>4104</v>
      </c>
      <c r="H15" s="8">
        <f>I15+J15+K15+L15</f>
        <v>0</v>
      </c>
      <c r="I15" s="2"/>
      <c r="J15" s="2"/>
      <c r="K15" s="2"/>
      <c r="L15" s="2"/>
      <c r="M15" s="8">
        <f>N15+O15+P15+Q15</f>
        <v>910</v>
      </c>
      <c r="N15" s="2">
        <v>227</v>
      </c>
      <c r="O15" s="2">
        <v>227</v>
      </c>
      <c r="P15" s="2">
        <v>227</v>
      </c>
      <c r="Q15" s="2">
        <v>229</v>
      </c>
      <c r="R15" s="8">
        <f>S15+T15+U15+V15</f>
        <v>0</v>
      </c>
      <c r="S15" s="2"/>
      <c r="T15" s="2"/>
      <c r="U15" s="2"/>
      <c r="V15" s="2"/>
      <c r="W15" s="8">
        <f t="shared" si="5"/>
        <v>17326</v>
      </c>
      <c r="X15" s="8">
        <f t="shared" si="4"/>
        <v>4331</v>
      </c>
      <c r="Y15" s="8">
        <f t="shared" si="4"/>
        <v>4331</v>
      </c>
      <c r="Z15" s="8">
        <f t="shared" si="4"/>
        <v>4331</v>
      </c>
      <c r="AA15" s="8">
        <f t="shared" si="4"/>
        <v>4333</v>
      </c>
    </row>
    <row r="16" spans="1:27" s="1" customFormat="1" ht="27" customHeight="1">
      <c r="A16" s="2">
        <v>8</v>
      </c>
      <c r="B16" s="4" t="s">
        <v>23</v>
      </c>
      <c r="C16" s="8">
        <f>C14+C15</f>
        <v>76416</v>
      </c>
      <c r="D16" s="2">
        <f t="shared" ref="D16:G16" si="26">D14+D15</f>
        <v>19104</v>
      </c>
      <c r="E16" s="2">
        <f t="shared" si="26"/>
        <v>19104</v>
      </c>
      <c r="F16" s="2">
        <f t="shared" si="26"/>
        <v>19104</v>
      </c>
      <c r="G16" s="2">
        <f t="shared" si="26"/>
        <v>19104</v>
      </c>
      <c r="H16" s="8">
        <f>H14+H15</f>
        <v>10000</v>
      </c>
      <c r="I16" s="2"/>
      <c r="J16" s="2">
        <f t="shared" ref="J16" si="27">J14+J15</f>
        <v>10000</v>
      </c>
      <c r="K16" s="2"/>
      <c r="L16" s="2"/>
      <c r="M16" s="8">
        <f>M14+M15</f>
        <v>260260</v>
      </c>
      <c r="N16" s="2">
        <f t="shared" ref="N16" si="28">N14+N15</f>
        <v>65064</v>
      </c>
      <c r="O16" s="2">
        <f t="shared" ref="O16" si="29">O14+O15</f>
        <v>65064</v>
      </c>
      <c r="P16" s="2">
        <f t="shared" ref="P16" si="30">P14+P15</f>
        <v>65064</v>
      </c>
      <c r="Q16" s="2">
        <f t="shared" ref="Q16" si="31">Q14+Q15</f>
        <v>65068</v>
      </c>
      <c r="R16" s="8">
        <f>R14+R15</f>
        <v>104161</v>
      </c>
      <c r="S16" s="2">
        <f t="shared" ref="S16" si="32">S14+S15</f>
        <v>23095</v>
      </c>
      <c r="T16" s="2">
        <f t="shared" ref="T16" si="33">T14+T15</f>
        <v>33095</v>
      </c>
      <c r="U16" s="2">
        <f t="shared" ref="U16" si="34">U14+U15</f>
        <v>23095</v>
      </c>
      <c r="V16" s="2">
        <f t="shared" ref="V16" si="35">V14+V15</f>
        <v>24876</v>
      </c>
      <c r="W16" s="8">
        <f t="shared" si="5"/>
        <v>450837</v>
      </c>
      <c r="X16" s="8">
        <f t="shared" si="4"/>
        <v>107263</v>
      </c>
      <c r="Y16" s="8">
        <f t="shared" si="4"/>
        <v>127263</v>
      </c>
      <c r="Z16" s="8">
        <f t="shared" si="4"/>
        <v>107263</v>
      </c>
      <c r="AA16" s="8">
        <f t="shared" si="4"/>
        <v>109048</v>
      </c>
    </row>
    <row r="17" spans="1:27">
      <c r="A17" s="2"/>
      <c r="B17" s="5" t="s">
        <v>11</v>
      </c>
      <c r="C17" s="8">
        <f>D17+E17+F17+G17</f>
        <v>60000</v>
      </c>
      <c r="D17" s="2">
        <v>15000</v>
      </c>
      <c r="E17" s="2">
        <v>15000</v>
      </c>
      <c r="F17" s="2">
        <v>15000</v>
      </c>
      <c r="G17" s="2">
        <v>15000</v>
      </c>
      <c r="H17" s="8">
        <f>I17+J17+K17+L17</f>
        <v>10000</v>
      </c>
      <c r="I17" s="2"/>
      <c r="J17" s="2">
        <v>10000</v>
      </c>
      <c r="K17" s="2"/>
      <c r="L17" s="2"/>
      <c r="M17" s="8">
        <f>N17+O17+P17+Q17</f>
        <v>323960</v>
      </c>
      <c r="N17" s="2">
        <v>80990</v>
      </c>
      <c r="O17" s="2">
        <v>80990</v>
      </c>
      <c r="P17" s="2">
        <v>80990</v>
      </c>
      <c r="Q17" s="2">
        <v>80990</v>
      </c>
      <c r="R17" s="8">
        <f>S17+T17+U17+V17</f>
        <v>30032</v>
      </c>
      <c r="S17" s="2">
        <v>7508</v>
      </c>
      <c r="T17" s="2">
        <v>7508</v>
      </c>
      <c r="U17" s="2">
        <v>7508</v>
      </c>
      <c r="V17" s="2">
        <v>7508</v>
      </c>
      <c r="W17" s="8">
        <f t="shared" si="5"/>
        <v>423992</v>
      </c>
      <c r="X17" s="8">
        <f t="shared" si="4"/>
        <v>103498</v>
      </c>
      <c r="Y17" s="8">
        <f t="shared" si="4"/>
        <v>113498</v>
      </c>
      <c r="Z17" s="8">
        <f t="shared" si="4"/>
        <v>103498</v>
      </c>
      <c r="AA17" s="8">
        <f t="shared" si="4"/>
        <v>103498</v>
      </c>
    </row>
    <row r="18" spans="1:27" ht="32.25" customHeight="1">
      <c r="A18" s="2"/>
      <c r="B18" s="6" t="s">
        <v>16</v>
      </c>
      <c r="C18" s="8">
        <f>D18+E18+F18+G18</f>
        <v>28800</v>
      </c>
      <c r="D18" s="2">
        <v>7200</v>
      </c>
      <c r="E18" s="2">
        <v>7200</v>
      </c>
      <c r="F18" s="2">
        <v>7200</v>
      </c>
      <c r="G18" s="2">
        <v>7200</v>
      </c>
      <c r="H18" s="8">
        <f>I18+J18+K18+L18</f>
        <v>500</v>
      </c>
      <c r="I18" s="2"/>
      <c r="J18" s="2">
        <v>500</v>
      </c>
      <c r="K18" s="2"/>
      <c r="L18" s="2"/>
      <c r="M18" s="8">
        <f>N18+O18+P18+Q18</f>
        <v>35490</v>
      </c>
      <c r="N18" s="2">
        <v>8872</v>
      </c>
      <c r="O18" s="2">
        <v>8872</v>
      </c>
      <c r="P18" s="2">
        <v>8872</v>
      </c>
      <c r="Q18" s="2">
        <v>8874</v>
      </c>
      <c r="R18" s="8">
        <f>S18+T18+U18+V18</f>
        <v>3290</v>
      </c>
      <c r="S18" s="2">
        <v>822</v>
      </c>
      <c r="T18" s="2">
        <v>822</v>
      </c>
      <c r="U18" s="2">
        <v>822</v>
      </c>
      <c r="V18" s="2">
        <v>824</v>
      </c>
      <c r="W18" s="8">
        <f>C18+H18+M18+R18</f>
        <v>68080</v>
      </c>
      <c r="X18" s="8">
        <f t="shared" si="4"/>
        <v>16894</v>
      </c>
      <c r="Y18" s="8">
        <f t="shared" si="4"/>
        <v>17394</v>
      </c>
      <c r="Z18" s="8">
        <f t="shared" si="4"/>
        <v>16894</v>
      </c>
      <c r="AA18" s="8">
        <f t="shared" si="4"/>
        <v>16898</v>
      </c>
    </row>
    <row r="19" spans="1:27">
      <c r="A19" s="2">
        <v>9</v>
      </c>
      <c r="B19" s="4" t="s">
        <v>21</v>
      </c>
      <c r="C19" s="8">
        <f>C17+C18</f>
        <v>88800</v>
      </c>
      <c r="D19" s="2">
        <f t="shared" ref="D19:G19" si="36">D17+D18</f>
        <v>22200</v>
      </c>
      <c r="E19" s="2">
        <f t="shared" si="36"/>
        <v>22200</v>
      </c>
      <c r="F19" s="2">
        <f t="shared" si="36"/>
        <v>22200</v>
      </c>
      <c r="G19" s="2">
        <f t="shared" si="36"/>
        <v>22200</v>
      </c>
      <c r="H19" s="8">
        <f>H17+H18</f>
        <v>10500</v>
      </c>
      <c r="I19" s="2"/>
      <c r="J19" s="2">
        <f t="shared" ref="J19" si="37">J17+J18</f>
        <v>10500</v>
      </c>
      <c r="K19" s="2"/>
      <c r="L19" s="2"/>
      <c r="M19" s="8">
        <f>M17+M18</f>
        <v>359450</v>
      </c>
      <c r="N19" s="2">
        <f t="shared" ref="N19" si="38">N17+N18</f>
        <v>89862</v>
      </c>
      <c r="O19" s="2">
        <f t="shared" ref="O19" si="39">O17+O18</f>
        <v>89862</v>
      </c>
      <c r="P19" s="2">
        <f t="shared" ref="P19" si="40">P17+P18</f>
        <v>89862</v>
      </c>
      <c r="Q19" s="2">
        <f t="shared" ref="Q19" si="41">Q17+Q18</f>
        <v>89864</v>
      </c>
      <c r="R19" s="8">
        <f>R17+R18</f>
        <v>33322</v>
      </c>
      <c r="S19" s="2">
        <f t="shared" ref="S19" si="42">S17+S18</f>
        <v>8330</v>
      </c>
      <c r="T19" s="2">
        <f t="shared" ref="T19" si="43">T17+T18</f>
        <v>8330</v>
      </c>
      <c r="U19" s="2">
        <f t="shared" ref="U19" si="44">U17+U18</f>
        <v>8330</v>
      </c>
      <c r="V19" s="2">
        <f t="shared" ref="V19" si="45">V17+V18</f>
        <v>8332</v>
      </c>
      <c r="W19" s="8">
        <f t="shared" si="5"/>
        <v>492072</v>
      </c>
      <c r="X19" s="8">
        <f t="shared" ref="X19:X24" si="46">D19+I19+N19+S19</f>
        <v>120392</v>
      </c>
      <c r="Y19" s="8">
        <f t="shared" ref="Y19:Y24" si="47">E19+J19+O19+T19</f>
        <v>130892</v>
      </c>
      <c r="Z19" s="8">
        <f t="shared" ref="Z19:Z24" si="48">F19+K19+P19+U19</f>
        <v>120392</v>
      </c>
      <c r="AA19" s="8">
        <f t="shared" ref="AA19:AA24" si="49">G19+L19+Q19+V19</f>
        <v>120396</v>
      </c>
    </row>
    <row r="20" spans="1:27">
      <c r="A20" s="2">
        <v>10</v>
      </c>
      <c r="B20" s="4" t="s">
        <v>13</v>
      </c>
      <c r="C20" s="8">
        <f>D20+E20+F20+G20</f>
        <v>46368</v>
      </c>
      <c r="D20" s="2">
        <v>11592</v>
      </c>
      <c r="E20" s="2">
        <v>11592</v>
      </c>
      <c r="F20" s="2">
        <v>11592</v>
      </c>
      <c r="G20" s="2">
        <v>11592</v>
      </c>
      <c r="H20" s="8">
        <f>I20+J20+K20+L20</f>
        <v>1500</v>
      </c>
      <c r="I20" s="2"/>
      <c r="J20" s="2">
        <v>1500</v>
      </c>
      <c r="K20" s="2"/>
      <c r="L20" s="2"/>
      <c r="M20" s="8">
        <f>N20+O20+P20+Q20</f>
        <v>58240</v>
      </c>
      <c r="N20" s="2">
        <v>14560</v>
      </c>
      <c r="O20" s="2">
        <v>14560</v>
      </c>
      <c r="P20" s="2">
        <v>14560</v>
      </c>
      <c r="Q20" s="2">
        <v>14560</v>
      </c>
      <c r="R20" s="8">
        <f>S20+T20+U20+V20</f>
        <v>5399</v>
      </c>
      <c r="S20" s="2">
        <v>1349</v>
      </c>
      <c r="T20" s="2">
        <v>1349</v>
      </c>
      <c r="U20" s="2">
        <v>1349</v>
      </c>
      <c r="V20" s="2">
        <v>1352</v>
      </c>
      <c r="W20" s="8">
        <f t="shared" si="5"/>
        <v>111507</v>
      </c>
      <c r="X20" s="8">
        <f t="shared" si="46"/>
        <v>27501</v>
      </c>
      <c r="Y20" s="8">
        <f t="shared" si="47"/>
        <v>29001</v>
      </c>
      <c r="Z20" s="8">
        <f t="shared" si="48"/>
        <v>27501</v>
      </c>
      <c r="AA20" s="8">
        <f t="shared" si="49"/>
        <v>27504</v>
      </c>
    </row>
    <row r="21" spans="1:27" s="1" customFormat="1">
      <c r="A21" s="2">
        <v>11</v>
      </c>
      <c r="B21" s="4" t="s">
        <v>24</v>
      </c>
      <c r="C21" s="8">
        <f>D21+E21+F21+G21</f>
        <v>47088</v>
      </c>
      <c r="D21" s="2">
        <v>11772</v>
      </c>
      <c r="E21" s="2">
        <v>11772</v>
      </c>
      <c r="F21" s="2">
        <f>11772-86</f>
        <v>11686</v>
      </c>
      <c r="G21" s="2">
        <f>11772+86</f>
        <v>11858</v>
      </c>
      <c r="H21" s="8">
        <f>I21+J21+K21+L21</f>
        <v>2000</v>
      </c>
      <c r="I21" s="2"/>
      <c r="J21" s="2">
        <v>2000</v>
      </c>
      <c r="K21" s="2"/>
      <c r="L21" s="2"/>
      <c r="M21" s="8">
        <f>N21+O21+P21+Q21</f>
        <v>64610</v>
      </c>
      <c r="N21" s="2">
        <v>16152</v>
      </c>
      <c r="O21" s="2">
        <v>16152</v>
      </c>
      <c r="P21" s="2">
        <v>16152</v>
      </c>
      <c r="Q21" s="2">
        <v>16154</v>
      </c>
      <c r="R21" s="8">
        <f>S21+T21+U21+V21</f>
        <v>5990</v>
      </c>
      <c r="S21" s="2">
        <v>1497</v>
      </c>
      <c r="T21" s="2">
        <v>1497</v>
      </c>
      <c r="U21" s="2">
        <v>1497</v>
      </c>
      <c r="V21" s="2">
        <v>1499</v>
      </c>
      <c r="W21" s="8">
        <f t="shared" si="5"/>
        <v>119688</v>
      </c>
      <c r="X21" s="8">
        <f t="shared" si="46"/>
        <v>29421</v>
      </c>
      <c r="Y21" s="8">
        <f t="shared" si="47"/>
        <v>31421</v>
      </c>
      <c r="Z21" s="8">
        <f t="shared" si="48"/>
        <v>29335</v>
      </c>
      <c r="AA21" s="8">
        <f t="shared" si="49"/>
        <v>29511</v>
      </c>
    </row>
    <row r="22" spans="1:27">
      <c r="A22" s="2">
        <v>12</v>
      </c>
      <c r="B22" s="4" t="s">
        <v>14</v>
      </c>
      <c r="C22" s="8">
        <f t="shared" ref="C22:C23" si="50">D22+E22+F22+G22</f>
        <v>27000</v>
      </c>
      <c r="D22" s="2">
        <v>6750</v>
      </c>
      <c r="E22" s="2">
        <v>6750</v>
      </c>
      <c r="F22" s="2">
        <v>6750</v>
      </c>
      <c r="G22" s="2">
        <v>6750</v>
      </c>
      <c r="H22" s="8">
        <f t="shared" ref="H22:H23" si="51">I22+J22+K22+L22</f>
        <v>1000</v>
      </c>
      <c r="I22" s="2"/>
      <c r="J22" s="2">
        <v>1000</v>
      </c>
      <c r="K22" s="2"/>
      <c r="L22" s="2"/>
      <c r="M22" s="8">
        <f t="shared" ref="M22:M23" si="52">N22+O22+P22+Q22</f>
        <v>47320</v>
      </c>
      <c r="N22" s="2">
        <v>11830</v>
      </c>
      <c r="O22" s="2">
        <v>11830</v>
      </c>
      <c r="P22" s="2">
        <v>11830</v>
      </c>
      <c r="Q22" s="2">
        <v>11830</v>
      </c>
      <c r="R22" s="8">
        <f t="shared" ref="R22:R23" si="53">S22+T22+U22+V22</f>
        <v>4386</v>
      </c>
      <c r="S22" s="2">
        <v>1096</v>
      </c>
      <c r="T22" s="2">
        <v>1096</v>
      </c>
      <c r="U22" s="2">
        <v>1096</v>
      </c>
      <c r="V22" s="2">
        <f>1099-1</f>
        <v>1098</v>
      </c>
      <c r="W22" s="8">
        <f t="shared" si="5"/>
        <v>79706</v>
      </c>
      <c r="X22" s="8">
        <f t="shared" si="46"/>
        <v>19676</v>
      </c>
      <c r="Y22" s="8">
        <f t="shared" si="47"/>
        <v>20676</v>
      </c>
      <c r="Z22" s="8">
        <f t="shared" si="48"/>
        <v>19676</v>
      </c>
      <c r="AA22" s="8">
        <f t="shared" si="49"/>
        <v>19678</v>
      </c>
    </row>
    <row r="23" spans="1:27">
      <c r="A23" s="2">
        <v>13</v>
      </c>
      <c r="B23" s="4" t="s">
        <v>17</v>
      </c>
      <c r="C23" s="8">
        <f t="shared" si="50"/>
        <v>27000</v>
      </c>
      <c r="D23" s="2">
        <v>6750</v>
      </c>
      <c r="E23" s="2">
        <v>6750</v>
      </c>
      <c r="F23" s="2">
        <v>6750</v>
      </c>
      <c r="G23" s="2">
        <v>6750</v>
      </c>
      <c r="H23" s="8">
        <f t="shared" si="51"/>
        <v>1500</v>
      </c>
      <c r="I23" s="2"/>
      <c r="J23" s="2">
        <v>1500</v>
      </c>
      <c r="K23" s="2"/>
      <c r="L23" s="2"/>
      <c r="M23" s="8">
        <f t="shared" si="52"/>
        <v>61880</v>
      </c>
      <c r="N23" s="2">
        <v>15470</v>
      </c>
      <c r="O23" s="2">
        <v>15470</v>
      </c>
      <c r="P23" s="2">
        <v>15470</v>
      </c>
      <c r="Q23" s="2">
        <v>15470</v>
      </c>
      <c r="R23" s="8">
        <f t="shared" si="53"/>
        <v>5736</v>
      </c>
      <c r="S23" s="2">
        <v>1434</v>
      </c>
      <c r="T23" s="2">
        <v>1434</v>
      </c>
      <c r="U23" s="2">
        <v>1434</v>
      </c>
      <c r="V23" s="2">
        <v>1434</v>
      </c>
      <c r="W23" s="8">
        <f t="shared" si="5"/>
        <v>96116</v>
      </c>
      <c r="X23" s="8">
        <f t="shared" si="46"/>
        <v>23654</v>
      </c>
      <c r="Y23" s="8">
        <f t="shared" si="47"/>
        <v>25154</v>
      </c>
      <c r="Z23" s="8">
        <f t="shared" si="48"/>
        <v>23654</v>
      </c>
      <c r="AA23" s="8">
        <f t="shared" si="49"/>
        <v>23654</v>
      </c>
    </row>
    <row r="24" spans="1:27">
      <c r="A24" s="2"/>
      <c r="B24" s="4" t="s">
        <v>0</v>
      </c>
      <c r="C24" s="8">
        <f>C3+C4+C5+C6+C7+C10+C13+C16+C19+C20+C21+C22+C23</f>
        <v>615100</v>
      </c>
      <c r="D24" s="2">
        <f t="shared" ref="D24:G24" si="54">D3+D4+D5+D6+D7+D10+D13+D16+D19+D20+D21+D22+D23</f>
        <v>153700</v>
      </c>
      <c r="E24" s="2">
        <f t="shared" si="54"/>
        <v>153700</v>
      </c>
      <c r="F24" s="2">
        <f t="shared" si="54"/>
        <v>153700</v>
      </c>
      <c r="G24" s="2">
        <f t="shared" si="54"/>
        <v>154000</v>
      </c>
      <c r="H24" s="8">
        <f>H3+H4+H5+H6+H7+H10+H13+H16+H19+H20+H21+H22+H23</f>
        <v>49000</v>
      </c>
      <c r="I24" s="2">
        <f t="shared" ref="I24" si="55">I3+I4+I5+I6+I7+I10+I13+I16+I19+I20+I21+I22+I23</f>
        <v>0</v>
      </c>
      <c r="J24" s="2">
        <f t="shared" ref="J24" si="56">J3+J4+J5+J6+J7+J10+J13+J16+J19+J20+J21+J22+J23</f>
        <v>49000</v>
      </c>
      <c r="K24" s="2">
        <f t="shared" ref="K24" si="57">K3+K4+K5+K6+K7+K10+K13+K16+K19+K20+K21+K22+K23</f>
        <v>0</v>
      </c>
      <c r="L24" s="2">
        <f t="shared" ref="L24" si="58">L3+L4+L5+L6+L7+L10+L13+L16+L19+L20+L21+L22+L23</f>
        <v>0</v>
      </c>
      <c r="M24" s="8">
        <f>M3+M4+M5+M6+M7+M10+M13+M16+M19+M20+M21+M22+M23</f>
        <v>1637100</v>
      </c>
      <c r="N24" s="2">
        <f t="shared" ref="N24" si="59">N3+N4+N5+N6+N7+N10+N13+N16+N19+N20+N21+N22+N23</f>
        <v>409200</v>
      </c>
      <c r="O24" s="2">
        <f t="shared" ref="O24" si="60">O3+O4+O5+O6+O7+O10+O13+O16+O19+O20+O21+O22+O23</f>
        <v>409500</v>
      </c>
      <c r="P24" s="2">
        <f t="shared" ref="P24" si="61">P3+P4+P5+P6+P7+P10+P13+P16+P19+P20+P21+P22+P23</f>
        <v>409200</v>
      </c>
      <c r="Q24" s="2">
        <f t="shared" ref="Q24" si="62">Q3+Q4+Q5+Q6+Q7+Q10+Q13+Q16+Q19+Q20+Q21+Q22+Q23</f>
        <v>409200</v>
      </c>
      <c r="R24" s="8">
        <f>R3+R4+R5+R6+R7+R10+R13+R16+R19+R20+R21+R22+R23</f>
        <v>231800</v>
      </c>
      <c r="S24" s="2">
        <f t="shared" ref="S24" si="63">S3+S4+S5+S6+S7+S10+S13+S16+S19+S20+S21+S22+S23</f>
        <v>55000</v>
      </c>
      <c r="T24" s="2">
        <f t="shared" ref="T24" si="64">T3+T4+T5+T6+T7+T10+T13+T16+T19+T20+T21+T22+T23</f>
        <v>65000</v>
      </c>
      <c r="U24" s="2">
        <f t="shared" ref="U24" si="65">U3+U4+U5+U6+U7+U10+U13+U16+U19+U20+U21+U22+U23</f>
        <v>55000</v>
      </c>
      <c r="V24" s="2">
        <f t="shared" ref="V24" si="66">V3+V4+V5+V6+V7+V10+V13+V16+V19+V20+V21+V22+V23</f>
        <v>56800</v>
      </c>
      <c r="W24" s="8">
        <f t="shared" si="5"/>
        <v>2533000</v>
      </c>
      <c r="X24" s="8">
        <f t="shared" si="46"/>
        <v>617900</v>
      </c>
      <c r="Y24" s="8">
        <f t="shared" si="47"/>
        <v>677200</v>
      </c>
      <c r="Z24" s="8">
        <f t="shared" si="48"/>
        <v>617900</v>
      </c>
      <c r="AA24" s="8">
        <f t="shared" si="49"/>
        <v>620000</v>
      </c>
    </row>
    <row r="25" spans="1:27">
      <c r="X25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tabSelected="1" topLeftCell="A13" workbookViewId="0">
      <selection activeCell="N6" sqref="N6"/>
    </sheetView>
  </sheetViews>
  <sheetFormatPr defaultRowHeight="15"/>
  <cols>
    <col min="2" max="2" width="35.42578125" customWidth="1"/>
  </cols>
  <sheetData>
    <row r="1" spans="1:12" ht="46.5" customHeight="1">
      <c r="A1" s="2"/>
      <c r="B1" s="2" t="s">
        <v>2</v>
      </c>
      <c r="C1" s="7">
        <v>211</v>
      </c>
      <c r="D1" s="3">
        <v>1</v>
      </c>
      <c r="E1" s="3">
        <v>2</v>
      </c>
      <c r="F1" s="3">
        <v>3</v>
      </c>
      <c r="G1" s="3">
        <v>4</v>
      </c>
      <c r="H1" s="7">
        <v>213</v>
      </c>
      <c r="I1" s="3">
        <v>1</v>
      </c>
      <c r="J1" s="3">
        <v>2</v>
      </c>
      <c r="K1" s="3">
        <v>3</v>
      </c>
      <c r="L1" s="3">
        <v>4</v>
      </c>
    </row>
    <row r="2" spans="1:12">
      <c r="A2" s="2"/>
      <c r="B2" s="3"/>
      <c r="C2" s="8"/>
      <c r="D2" s="2"/>
      <c r="E2" s="2"/>
      <c r="F2" s="2"/>
      <c r="G2" s="2"/>
      <c r="H2" s="8"/>
      <c r="I2" s="2"/>
      <c r="J2" s="2"/>
      <c r="K2" s="2"/>
      <c r="L2" s="2"/>
    </row>
    <row r="3" spans="1:12">
      <c r="A3" s="2">
        <v>1</v>
      </c>
      <c r="B3" s="4" t="s">
        <v>3</v>
      </c>
      <c r="C3" s="8">
        <f t="shared" ref="C3:C9" si="0">D3+E3+F3+G3</f>
        <v>6155917</v>
      </c>
      <c r="D3" s="2">
        <f>1538972+33</f>
        <v>1539005</v>
      </c>
      <c r="E3" s="2">
        <f>1538972+33</f>
        <v>1539005</v>
      </c>
      <c r="F3" s="2">
        <v>1538972</v>
      </c>
      <c r="G3" s="2">
        <v>1538935</v>
      </c>
      <c r="H3" s="8">
        <f t="shared" ref="H3:H9" si="1">I3+J3+K3+L3</f>
        <v>1859001</v>
      </c>
      <c r="I3" s="2">
        <f>464766-33</f>
        <v>464733</v>
      </c>
      <c r="J3" s="2">
        <f>464766-33</f>
        <v>464733</v>
      </c>
      <c r="K3" s="2">
        <v>464766</v>
      </c>
      <c r="L3" s="2">
        <v>464769</v>
      </c>
    </row>
    <row r="4" spans="1:12">
      <c r="A4" s="2">
        <v>2</v>
      </c>
      <c r="B4" s="4" t="s">
        <v>4</v>
      </c>
      <c r="C4" s="8">
        <f t="shared" si="0"/>
        <v>6261432</v>
      </c>
      <c r="D4" s="2">
        <v>1565349</v>
      </c>
      <c r="E4" s="2">
        <v>1565349</v>
      </c>
      <c r="F4" s="2">
        <f>1565349+33</f>
        <v>1565382</v>
      </c>
      <c r="G4" s="2">
        <v>1565352</v>
      </c>
      <c r="H4" s="8">
        <f t="shared" si="1"/>
        <v>1890910</v>
      </c>
      <c r="I4" s="2">
        <v>472735</v>
      </c>
      <c r="J4" s="2">
        <v>472735</v>
      </c>
      <c r="K4" s="2">
        <f>472735-33</f>
        <v>472702</v>
      </c>
      <c r="L4" s="2">
        <v>472738</v>
      </c>
    </row>
    <row r="5" spans="1:12">
      <c r="A5" s="2">
        <v>3</v>
      </c>
      <c r="B5" s="4" t="s">
        <v>5</v>
      </c>
      <c r="C5" s="8">
        <f t="shared" si="0"/>
        <v>4961573</v>
      </c>
      <c r="D5" s="2">
        <v>1240380</v>
      </c>
      <c r="E5" s="2">
        <v>1240380</v>
      </c>
      <c r="F5" s="2">
        <v>1240380</v>
      </c>
      <c r="G5" s="2">
        <f>1240383+50</f>
        <v>1240433</v>
      </c>
      <c r="H5" s="8">
        <f t="shared" si="1"/>
        <v>1498328</v>
      </c>
      <c r="I5" s="2">
        <v>374595</v>
      </c>
      <c r="J5" s="2">
        <v>374595</v>
      </c>
      <c r="K5" s="2">
        <v>374595</v>
      </c>
      <c r="L5" s="2">
        <f>374595-52</f>
        <v>374543</v>
      </c>
    </row>
    <row r="6" spans="1:12">
      <c r="A6" s="2">
        <v>4</v>
      </c>
      <c r="B6" s="4" t="s">
        <v>6</v>
      </c>
      <c r="C6" s="8">
        <f t="shared" si="0"/>
        <v>6694664</v>
      </c>
      <c r="D6" s="2">
        <v>1673666</v>
      </c>
      <c r="E6" s="2">
        <v>1673666</v>
      </c>
      <c r="F6" s="2">
        <v>1673666</v>
      </c>
      <c r="G6" s="2">
        <v>1673666</v>
      </c>
      <c r="H6" s="8">
        <f t="shared" si="1"/>
        <v>2021788</v>
      </c>
      <c r="I6" s="2">
        <v>505447</v>
      </c>
      <c r="J6" s="2">
        <v>505447</v>
      </c>
      <c r="K6" s="2">
        <v>505447</v>
      </c>
      <c r="L6" s="2">
        <v>505447</v>
      </c>
    </row>
    <row r="7" spans="1:12">
      <c r="A7" s="2">
        <v>5</v>
      </c>
      <c r="B7" s="4" t="s">
        <v>7</v>
      </c>
      <c r="C7" s="8">
        <f t="shared" si="0"/>
        <v>4718516</v>
      </c>
      <c r="D7" s="2">
        <v>1179629</v>
      </c>
      <c r="E7" s="2">
        <v>1179629</v>
      </c>
      <c r="F7" s="2">
        <v>1179629</v>
      </c>
      <c r="G7" s="2">
        <v>1179629</v>
      </c>
      <c r="H7" s="8">
        <f t="shared" si="1"/>
        <v>1424992</v>
      </c>
      <c r="I7" s="2">
        <v>356248</v>
      </c>
      <c r="J7" s="2">
        <v>356248</v>
      </c>
      <c r="K7" s="2">
        <v>356248</v>
      </c>
      <c r="L7" s="2">
        <v>356248</v>
      </c>
    </row>
    <row r="8" spans="1:12">
      <c r="A8" s="2"/>
      <c r="B8" s="5" t="s">
        <v>8</v>
      </c>
      <c r="C8" s="8">
        <f t="shared" si="0"/>
        <v>4737668</v>
      </c>
      <c r="D8" s="2">
        <v>1184417</v>
      </c>
      <c r="E8" s="2">
        <v>1184417</v>
      </c>
      <c r="F8" s="2">
        <v>1184417</v>
      </c>
      <c r="G8" s="2">
        <v>1184417</v>
      </c>
      <c r="H8" s="8">
        <f t="shared" si="1"/>
        <v>1430776</v>
      </c>
      <c r="I8" s="2">
        <v>357694</v>
      </c>
      <c r="J8" s="2">
        <v>357694</v>
      </c>
      <c r="K8" s="2">
        <v>357694</v>
      </c>
      <c r="L8" s="2">
        <v>357694</v>
      </c>
    </row>
    <row r="9" spans="1:12" ht="30" customHeight="1">
      <c r="A9" s="2"/>
      <c r="B9" s="6" t="s">
        <v>15</v>
      </c>
      <c r="C9" s="8">
        <f t="shared" si="0"/>
        <v>3111875</v>
      </c>
      <c r="D9" s="2">
        <v>777968</v>
      </c>
      <c r="E9" s="2">
        <v>777968</v>
      </c>
      <c r="F9" s="2">
        <v>777968</v>
      </c>
      <c r="G9" s="2">
        <v>777971</v>
      </c>
      <c r="H9" s="8">
        <f t="shared" si="1"/>
        <v>939786</v>
      </c>
      <c r="I9" s="2">
        <v>234946</v>
      </c>
      <c r="J9" s="2">
        <v>234946</v>
      </c>
      <c r="K9" s="2">
        <v>234946</v>
      </c>
      <c r="L9" s="2">
        <v>234948</v>
      </c>
    </row>
    <row r="10" spans="1:12">
      <c r="A10" s="2">
        <v>6</v>
      </c>
      <c r="B10" s="4" t="s">
        <v>19</v>
      </c>
      <c r="C10" s="8">
        <f>C8+C9</f>
        <v>7849543</v>
      </c>
      <c r="D10" s="2">
        <f t="shared" ref="D10:G10" si="2">D8+D9</f>
        <v>1962385</v>
      </c>
      <c r="E10" s="2">
        <f t="shared" si="2"/>
        <v>1962385</v>
      </c>
      <c r="F10" s="2">
        <f t="shared" si="2"/>
        <v>1962385</v>
      </c>
      <c r="G10" s="2">
        <f t="shared" si="2"/>
        <v>1962388</v>
      </c>
      <c r="H10" s="8">
        <f>H8+H9</f>
        <v>2370562</v>
      </c>
      <c r="I10" s="8">
        <f t="shared" ref="I10:L10" si="3">I8+I9</f>
        <v>592640</v>
      </c>
      <c r="J10" s="8">
        <f t="shared" si="3"/>
        <v>592640</v>
      </c>
      <c r="K10" s="8">
        <f t="shared" si="3"/>
        <v>592640</v>
      </c>
      <c r="L10" s="8">
        <f t="shared" si="3"/>
        <v>592642</v>
      </c>
    </row>
    <row r="11" spans="1:12">
      <c r="A11" s="2"/>
      <c r="B11" s="5" t="s">
        <v>9</v>
      </c>
      <c r="C11" s="8">
        <f>D11+E11+F11+G11</f>
        <v>4738806</v>
      </c>
      <c r="D11" s="2">
        <v>1184701</v>
      </c>
      <c r="E11" s="2">
        <v>1184701</v>
      </c>
      <c r="F11" s="2">
        <v>1184701</v>
      </c>
      <c r="G11" s="2">
        <v>1184703</v>
      </c>
      <c r="H11" s="8">
        <f>I11+J11+K11+L11</f>
        <v>1431119</v>
      </c>
      <c r="I11" s="2">
        <v>357779</v>
      </c>
      <c r="J11" s="2">
        <v>357779</v>
      </c>
      <c r="K11" s="2">
        <v>357779</v>
      </c>
      <c r="L11" s="2">
        <v>357782</v>
      </c>
    </row>
    <row r="12" spans="1:12" ht="32.25" customHeight="1">
      <c r="A12" s="2"/>
      <c r="B12" s="6" t="s">
        <v>18</v>
      </c>
      <c r="C12" s="8">
        <f>D12+E12+F12+G12</f>
        <v>970687</v>
      </c>
      <c r="D12" s="2">
        <v>242671</v>
      </c>
      <c r="E12" s="2">
        <v>242671</v>
      </c>
      <c r="F12" s="2">
        <v>242671</v>
      </c>
      <c r="G12" s="2">
        <v>242674</v>
      </c>
      <c r="H12" s="8">
        <f>I12+J12+K12+L12</f>
        <v>293148</v>
      </c>
      <c r="I12" s="2">
        <v>73287</v>
      </c>
      <c r="J12" s="2">
        <v>73287</v>
      </c>
      <c r="K12" s="2">
        <v>73287</v>
      </c>
      <c r="L12" s="2">
        <v>73287</v>
      </c>
    </row>
    <row r="13" spans="1:12">
      <c r="A13" s="2">
        <v>7</v>
      </c>
      <c r="B13" s="4" t="s">
        <v>20</v>
      </c>
      <c r="C13" s="8">
        <f>C11+C12</f>
        <v>5709493</v>
      </c>
      <c r="D13" s="2">
        <f t="shared" ref="D13:G13" si="4">D11+D12</f>
        <v>1427372</v>
      </c>
      <c r="E13" s="2">
        <f t="shared" si="4"/>
        <v>1427372</v>
      </c>
      <c r="F13" s="2">
        <f t="shared" si="4"/>
        <v>1427372</v>
      </c>
      <c r="G13" s="2">
        <f t="shared" si="4"/>
        <v>1427377</v>
      </c>
      <c r="H13" s="8">
        <f>H11+H12</f>
        <v>1724267</v>
      </c>
      <c r="I13" s="8">
        <f t="shared" ref="I13:L13" si="5">I11+I12</f>
        <v>431066</v>
      </c>
      <c r="J13" s="8">
        <f t="shared" si="5"/>
        <v>431066</v>
      </c>
      <c r="K13" s="8">
        <f t="shared" si="5"/>
        <v>431066</v>
      </c>
      <c r="L13" s="8">
        <f t="shared" si="5"/>
        <v>431069</v>
      </c>
    </row>
    <row r="14" spans="1:12">
      <c r="A14" s="2"/>
      <c r="B14" s="5" t="s">
        <v>10</v>
      </c>
      <c r="C14" s="8">
        <f>D14+E14+F14+G14</f>
        <v>10561080</v>
      </c>
      <c r="D14" s="2">
        <v>2640270</v>
      </c>
      <c r="E14" s="2">
        <v>2640270</v>
      </c>
      <c r="F14" s="2">
        <v>2640270</v>
      </c>
      <c r="G14" s="2">
        <v>2640270</v>
      </c>
      <c r="H14" s="8">
        <f>I14+J14+K14+L14</f>
        <v>3189446</v>
      </c>
      <c r="I14" s="2">
        <v>797361</v>
      </c>
      <c r="J14" s="2">
        <v>797361</v>
      </c>
      <c r="K14" s="2">
        <v>797361</v>
      </c>
      <c r="L14" s="2">
        <v>797363</v>
      </c>
    </row>
    <row r="15" spans="1:12" ht="29.25" customHeight="1">
      <c r="A15" s="2"/>
      <c r="B15" s="6" t="s">
        <v>12</v>
      </c>
      <c r="C15" s="8">
        <f>D15+E15+F15+G15</f>
        <v>361336</v>
      </c>
      <c r="D15" s="2">
        <v>90334</v>
      </c>
      <c r="E15" s="2">
        <v>90334</v>
      </c>
      <c r="F15" s="2">
        <v>90334</v>
      </c>
      <c r="G15" s="2">
        <v>90334</v>
      </c>
      <c r="H15" s="8">
        <f>I15+J15+K15+L15</f>
        <v>109124</v>
      </c>
      <c r="I15" s="2">
        <v>27281</v>
      </c>
      <c r="J15" s="2">
        <v>27281</v>
      </c>
      <c r="K15" s="2">
        <v>27281</v>
      </c>
      <c r="L15" s="2">
        <v>27281</v>
      </c>
    </row>
    <row r="16" spans="1:12">
      <c r="A16" s="2">
        <v>8</v>
      </c>
      <c r="B16" s="4" t="s">
        <v>23</v>
      </c>
      <c r="C16" s="8">
        <f>C14+C15</f>
        <v>10922416</v>
      </c>
      <c r="D16" s="2">
        <f t="shared" ref="D16:G16" si="6">D14+D15</f>
        <v>2730604</v>
      </c>
      <c r="E16" s="2">
        <f t="shared" si="6"/>
        <v>2730604</v>
      </c>
      <c r="F16" s="2">
        <f t="shared" si="6"/>
        <v>2730604</v>
      </c>
      <c r="G16" s="2">
        <f t="shared" si="6"/>
        <v>2730604</v>
      </c>
      <c r="H16" s="8">
        <f>H14+H15</f>
        <v>3298570</v>
      </c>
      <c r="I16" s="8">
        <f t="shared" ref="I16:L16" si="7">I14+I15</f>
        <v>824642</v>
      </c>
      <c r="J16" s="8">
        <f t="shared" si="7"/>
        <v>824642</v>
      </c>
      <c r="K16" s="8">
        <f t="shared" si="7"/>
        <v>824642</v>
      </c>
      <c r="L16" s="8">
        <f t="shared" si="7"/>
        <v>824644</v>
      </c>
    </row>
    <row r="17" spans="1:12">
      <c r="A17" s="2"/>
      <c r="B17" s="5" t="s">
        <v>11</v>
      </c>
      <c r="C17" s="8">
        <f>D17+E17+F17+G17</f>
        <v>12528724</v>
      </c>
      <c r="D17" s="2">
        <v>3132181</v>
      </c>
      <c r="E17" s="2">
        <v>3132181</v>
      </c>
      <c r="F17" s="2">
        <v>3132181</v>
      </c>
      <c r="G17" s="2">
        <v>3132181</v>
      </c>
      <c r="H17" s="8">
        <f>I17+J17+K17+L17</f>
        <v>3783674</v>
      </c>
      <c r="I17" s="2">
        <v>945918</v>
      </c>
      <c r="J17" s="2">
        <v>945918</v>
      </c>
      <c r="K17" s="2">
        <v>945918</v>
      </c>
      <c r="L17" s="2">
        <v>945920</v>
      </c>
    </row>
    <row r="18" spans="1:12" ht="28.5" customHeight="1">
      <c r="A18" s="2"/>
      <c r="B18" s="6" t="s">
        <v>16</v>
      </c>
      <c r="C18" s="8">
        <f>D18+E18+F18+G18</f>
        <v>3158046</v>
      </c>
      <c r="D18" s="2">
        <v>789511</v>
      </c>
      <c r="E18" s="2">
        <v>789511</v>
      </c>
      <c r="F18" s="2">
        <v>789511</v>
      </c>
      <c r="G18" s="2">
        <v>789513</v>
      </c>
      <c r="H18" s="8">
        <f>I18+J18+K18+L18</f>
        <v>953730</v>
      </c>
      <c r="I18" s="2">
        <v>238432</v>
      </c>
      <c r="J18" s="2">
        <v>238432</v>
      </c>
      <c r="K18" s="2">
        <v>238432</v>
      </c>
      <c r="L18" s="2">
        <v>238434</v>
      </c>
    </row>
    <row r="19" spans="1:12">
      <c r="A19" s="2">
        <v>9</v>
      </c>
      <c r="B19" s="4" t="s">
        <v>21</v>
      </c>
      <c r="C19" s="8">
        <f>C17+C18</f>
        <v>15686770</v>
      </c>
      <c r="D19" s="2">
        <f t="shared" ref="D19:G19" si="8">D17+D18</f>
        <v>3921692</v>
      </c>
      <c r="E19" s="2">
        <f t="shared" si="8"/>
        <v>3921692</v>
      </c>
      <c r="F19" s="2">
        <f t="shared" si="8"/>
        <v>3921692</v>
      </c>
      <c r="G19" s="2">
        <f t="shared" si="8"/>
        <v>3921694</v>
      </c>
      <c r="H19" s="8">
        <f>H17+H18</f>
        <v>4737404</v>
      </c>
      <c r="I19" s="8">
        <f t="shared" ref="I19:L19" si="9">I17+I18</f>
        <v>1184350</v>
      </c>
      <c r="J19" s="8">
        <f t="shared" si="9"/>
        <v>1184350</v>
      </c>
      <c r="K19" s="8">
        <f t="shared" si="9"/>
        <v>1184350</v>
      </c>
      <c r="L19" s="8">
        <f t="shared" si="9"/>
        <v>1184354</v>
      </c>
    </row>
    <row r="20" spans="1:12">
      <c r="A20" s="2">
        <v>10</v>
      </c>
      <c r="B20" s="4" t="s">
        <v>13</v>
      </c>
      <c r="C20" s="8">
        <f>D20+E20+F20+G20</f>
        <v>3853576</v>
      </c>
      <c r="D20" s="2">
        <v>963394</v>
      </c>
      <c r="E20" s="2">
        <v>963394</v>
      </c>
      <c r="F20" s="2">
        <v>963394</v>
      </c>
      <c r="G20" s="2">
        <v>963394</v>
      </c>
      <c r="H20" s="8">
        <f>I20+J20+K20+L20</f>
        <v>1163780</v>
      </c>
      <c r="I20" s="2">
        <v>290945</v>
      </c>
      <c r="J20" s="2">
        <v>290945</v>
      </c>
      <c r="K20" s="2">
        <v>290945</v>
      </c>
      <c r="L20" s="2">
        <v>290945</v>
      </c>
    </row>
    <row r="21" spans="1:12">
      <c r="A21" s="2">
        <v>11</v>
      </c>
      <c r="B21" s="4" t="s">
        <v>24</v>
      </c>
      <c r="C21" s="8">
        <f>D21+E21+F21+G21</f>
        <v>3744848</v>
      </c>
      <c r="D21" s="2">
        <v>936212</v>
      </c>
      <c r="E21" s="2">
        <v>936212</v>
      </c>
      <c r="F21" s="2">
        <v>936212</v>
      </c>
      <c r="G21" s="2">
        <v>936212</v>
      </c>
      <c r="H21" s="8">
        <f>I21+J21+K21+L21</f>
        <v>1130944</v>
      </c>
      <c r="I21" s="2">
        <v>282736</v>
      </c>
      <c r="J21" s="2">
        <v>282736</v>
      </c>
      <c r="K21" s="2">
        <v>282736</v>
      </c>
      <c r="L21" s="2">
        <v>282736</v>
      </c>
    </row>
    <row r="22" spans="1:12">
      <c r="A22" s="2">
        <v>12</v>
      </c>
      <c r="B22" s="4" t="s">
        <v>14</v>
      </c>
      <c r="C22" s="8">
        <f t="shared" ref="C22:C23" si="10">D22+E22+F22+G22</f>
        <v>3602330</v>
      </c>
      <c r="D22" s="2">
        <v>900582</v>
      </c>
      <c r="E22" s="2">
        <v>900582</v>
      </c>
      <c r="F22" s="2">
        <v>900582</v>
      </c>
      <c r="G22" s="2">
        <v>900584</v>
      </c>
      <c r="H22" s="8">
        <f t="shared" ref="H22:H23" si="11">I22+J22+K22+L22</f>
        <v>1087904</v>
      </c>
      <c r="I22" s="2">
        <v>271976</v>
      </c>
      <c r="J22" s="2">
        <v>271976</v>
      </c>
      <c r="K22" s="2">
        <v>271976</v>
      </c>
      <c r="L22" s="2">
        <v>271976</v>
      </c>
    </row>
    <row r="23" spans="1:12">
      <c r="A23" s="2">
        <v>13</v>
      </c>
      <c r="B23" s="4" t="s">
        <v>17</v>
      </c>
      <c r="C23" s="8">
        <f t="shared" si="10"/>
        <v>4236922</v>
      </c>
      <c r="D23" s="2">
        <v>1059230</v>
      </c>
      <c r="E23" s="2">
        <v>1059230</v>
      </c>
      <c r="F23" s="2">
        <v>1059230</v>
      </c>
      <c r="G23" s="2">
        <v>1059232</v>
      </c>
      <c r="H23" s="8">
        <f t="shared" si="11"/>
        <v>1279550</v>
      </c>
      <c r="I23" s="2">
        <v>319887</v>
      </c>
      <c r="J23" s="2">
        <v>319887</v>
      </c>
      <c r="K23" s="2">
        <v>319887</v>
      </c>
      <c r="L23" s="2">
        <v>319889</v>
      </c>
    </row>
    <row r="24" spans="1:12">
      <c r="A24" s="2"/>
      <c r="B24" s="4" t="s">
        <v>0</v>
      </c>
      <c r="C24" s="8">
        <f>C3+C4+C5+C6+C7+C10+C13+C16+C19+C20+C21+C22+C23</f>
        <v>84398000</v>
      </c>
      <c r="D24" s="2">
        <f t="shared" ref="D24:G24" si="12">D3+D4+D5+D6+D7+D10+D13+D16+D19+D20+D21+D22+D23</f>
        <v>21099500</v>
      </c>
      <c r="E24" s="2">
        <f t="shared" si="12"/>
        <v>21099500</v>
      </c>
      <c r="F24" s="2">
        <f t="shared" si="12"/>
        <v>21099500</v>
      </c>
      <c r="G24" s="2">
        <f t="shared" si="12"/>
        <v>21099500</v>
      </c>
      <c r="H24" s="8">
        <f>H3+H4+H5+H6+H7+H10+H13+H16+H19+H20+H21+H22+H23</f>
        <v>25488000</v>
      </c>
      <c r="I24" s="2">
        <f t="shared" ref="I24:L24" si="13">I3+I4+I5+I6+I7+I10+I13+I16+I19+I20+I21+I22+I23</f>
        <v>6372000</v>
      </c>
      <c r="J24" s="2">
        <f t="shared" si="13"/>
        <v>6372000</v>
      </c>
      <c r="K24" s="2">
        <f t="shared" si="13"/>
        <v>6372000</v>
      </c>
      <c r="L24" s="2">
        <f t="shared" si="13"/>
        <v>6372000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 квартал</vt:lpstr>
      <vt:lpstr>зп+налоги квартал</vt:lpstr>
    </vt:vector>
  </TitlesOfParts>
  <Company>Комитет по образованию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 Жигульский</dc:creator>
  <cp:lastModifiedBy>User</cp:lastModifiedBy>
  <cp:lastPrinted>2019-12-30T06:21:06Z</cp:lastPrinted>
  <dcterms:created xsi:type="dcterms:W3CDTF">2017-01-09T09:02:14Z</dcterms:created>
  <dcterms:modified xsi:type="dcterms:W3CDTF">2020-01-03T13:53:44Z</dcterms:modified>
</cp:coreProperties>
</file>